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<sst xmlns="http://schemas.openxmlformats.org/spreadsheetml/2006/main" count="48" uniqueCount="45">
  <si>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</si>
  <si>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</si>
  <si>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</si>
  <si>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</si>
  <si>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</si>
  <si>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</si>
  <si>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</si>
  <si>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</si>
  <si>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</si>
  <si>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</si>
  <si>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</si>
  <si>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</si>
  <si>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</si>
  <si>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</si>
  <si>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</si>
  <si>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</si>
  <si>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</si>
  <si>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</si>
  <si>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</si>
  <si>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</si>
  <si>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</si>
  <si>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</si>
  <si>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</si>
  <si>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</si>
  <si>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</si>
  <si>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</si>
  <si>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</si>
  <si>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</si>
  <si>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</si>
  <si>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</si>
  <si>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</si>
  <si>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</si>
  <si>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</si>
  <si>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</si>
  <si>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</si>
  <si>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</si>
  <si>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</si>
  <si>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</si>
  <si>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</si>
  <si>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</si>
  <si>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</si>
  <si>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</si>
  <si>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</si>
  <si>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Надійшло*/ Профінансовано **   станом на 24.10.2014</t>
  </si>
  <si>
    <t>Касові видатки станом на 24.10.2014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</si>
</sst>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  <numFmt numFmtId="178" formatCode="_-* #,##0.000_р_._-;\-* #,##0.000_р_._-;_-* &quot;-&quot;??_р_._-;_-@_-"/>
    <numFmt numFmtId="179" formatCode="_-* #,##0.000000_р_._-;\-* #,##0.000000_р_._-;_-* &quot;-&quot;??_р_._-;_-@_-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" fontId="21" fillId="0" borderId="10" xfId="54" applyNumberFormat="1" applyFont="1" applyBorder="1">
      <alignment/>
      <protection/>
    </xf>
    <xf numFmtId="171" fontId="22" fillId="0" borderId="10" xfId="54" applyNumberFormat="1" applyFont="1" applyFill="1" applyBorder="1" applyAlignment="1">
      <alignment horizontal="center"/>
      <protection/>
    </xf>
    <xf numFmtId="4" fontId="21" fillId="0" borderId="0" xfId="54" applyNumberFormat="1" applyFont="1">
      <alignment/>
      <protection/>
    </xf>
    <xf numFmtId="169" fontId="22" fillId="0" borderId="10" xfId="54" applyNumberFormat="1" applyFont="1" applyFill="1" applyBorder="1" applyAlignment="1">
      <alignment horizontal="center" vertical="center"/>
      <protection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171" fontId="28" fillId="25" borderId="10" xfId="64" applyNumberFormat="1" applyFont="1" applyFill="1" applyBorder="1" applyAlignment="1">
      <alignment horizontal="center" vertical="center"/>
    </xf>
    <xf numFmtId="171" fontId="22" fillId="0" borderId="10" xfId="62" applyNumberFormat="1" applyFont="1" applyFill="1" applyBorder="1" applyAlignment="1">
      <alignment horizontal="center" vertical="center"/>
    </xf>
    <xf numFmtId="179" fontId="22" fillId="0" borderId="10" xfId="62" applyNumberFormat="1" applyFont="1" applyFill="1" applyBorder="1" applyAlignment="1">
      <alignment horizontal="center" vertical="center"/>
    </xf>
    <xf numFmtId="171" fontId="22" fillId="0" borderId="10" xfId="54" applyNumberFormat="1" applyFont="1" applyFill="1" applyBorder="1" applyAlignment="1">
      <alignment horizontal="center" vertical="center"/>
      <protection/>
    </xf>
    <xf numFmtId="179" fontId="22" fillId="0" borderId="10" xfId="54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6">
          <cell r="E46">
            <v>10381.69963</v>
          </cell>
        </row>
      </sheetData>
      <sheetData sheetId="6">
        <row r="7">
          <cell r="J7">
            <v>1420.31657</v>
          </cell>
        </row>
        <row r="64">
          <cell r="J64">
            <v>458.14464</v>
          </cell>
        </row>
        <row r="69">
          <cell r="J69">
            <v>0</v>
          </cell>
        </row>
        <row r="74">
          <cell r="J74">
            <v>258.02904</v>
          </cell>
        </row>
      </sheetData>
      <sheetData sheetId="7">
        <row r="10">
          <cell r="C10">
            <v>1767.0197900000003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76"/>
      <c r="B1" s="76"/>
      <c r="C1" s="76"/>
      <c r="D1" s="76"/>
      <c r="E1" s="76"/>
      <c r="F1" s="76"/>
    </row>
    <row r="2" spans="1:6" ht="39" customHeight="1">
      <c r="A2" s="80" t="s">
        <v>36</v>
      </c>
      <c r="B2" s="80"/>
      <c r="C2" s="80"/>
      <c r="D2" s="80"/>
      <c r="E2" s="80"/>
      <c r="F2" s="80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89" t="s">
        <v>0</v>
      </c>
      <c r="B4" s="89" t="s">
        <v>14</v>
      </c>
      <c r="C4" s="90" t="s">
        <v>37</v>
      </c>
      <c r="D4" s="63" t="s">
        <v>43</v>
      </c>
      <c r="E4" s="87" t="s">
        <v>44</v>
      </c>
      <c r="F4" s="87" t="s">
        <v>35</v>
      </c>
    </row>
    <row r="5" spans="1:6" s="6" customFormat="1" ht="21" customHeight="1" hidden="1">
      <c r="A5" s="89"/>
      <c r="B5" s="89"/>
      <c r="C5" s="90"/>
      <c r="D5" s="8"/>
      <c r="E5" s="87"/>
      <c r="F5" s="87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7" ht="32.25" customHeight="1">
      <c r="A7" s="88" t="s">
        <v>15</v>
      </c>
      <c r="B7" s="88"/>
      <c r="C7" s="88"/>
      <c r="D7" s="12"/>
      <c r="E7" s="66"/>
      <c r="F7" s="67"/>
      <c r="G7" s="6"/>
    </row>
    <row r="8" spans="1:7" ht="37.5">
      <c r="A8" s="10"/>
      <c r="B8" s="11" t="s">
        <v>38</v>
      </c>
      <c r="C8" s="12">
        <v>3671.5</v>
      </c>
      <c r="D8" s="12">
        <v>1302.76177</v>
      </c>
      <c r="E8" s="12"/>
      <c r="F8" s="14">
        <f>D8/C8</f>
        <v>0.3548309328612284</v>
      </c>
      <c r="G8" s="71"/>
    </row>
    <row r="9" spans="1:7" ht="57" customHeight="1">
      <c r="A9" s="10"/>
      <c r="B9" s="11" t="s">
        <v>39</v>
      </c>
      <c r="C9" s="12">
        <v>268.1</v>
      </c>
      <c r="D9" s="12">
        <v>261.7921</v>
      </c>
      <c r="E9" s="12"/>
      <c r="F9" s="14">
        <f>D9/C9</f>
        <v>0.9764718388660947</v>
      </c>
      <c r="G9" s="6"/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'!E46</f>
        <v>10381.69963</v>
      </c>
      <c r="E10" s="13"/>
      <c r="F10" s="14">
        <f>D10/C10</f>
        <v>0.7762598796171676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11946.253499999999</v>
      </c>
      <c r="E11" s="17"/>
      <c r="F11" s="18">
        <f>D11/C11</f>
        <v>0.6899924625727751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73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11946.253499999999</v>
      </c>
      <c r="E17" s="34"/>
      <c r="F17" s="35">
        <f t="shared" si="0"/>
        <v>0.4061435437929151</v>
      </c>
    </row>
    <row r="18" spans="1:6" s="36" customFormat="1" ht="18.75">
      <c r="A18" s="60"/>
      <c r="B18" s="37" t="s">
        <v>31</v>
      </c>
      <c r="C18" s="61"/>
      <c r="D18" s="61">
        <f>D19+D20</f>
        <v>19664.950919999996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4246.186099999998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15418.764819999999</v>
      </c>
      <c r="E20" s="28"/>
      <c r="F20" s="38"/>
    </row>
    <row r="21" spans="1:6" s="36" customFormat="1" ht="36.75" customHeight="1">
      <c r="A21" s="81" t="s">
        <v>21</v>
      </c>
      <c r="B21" s="82"/>
      <c r="C21" s="82"/>
      <c r="D21" s="82"/>
      <c r="E21" s="82"/>
      <c r="F21" s="83"/>
    </row>
    <row r="22" spans="1:6" s="36" customFormat="1" ht="25.5" customHeight="1">
      <c r="A22" s="84" t="s">
        <v>22</v>
      </c>
      <c r="B22" s="85"/>
      <c r="C22" s="85"/>
      <c r="D22" s="85"/>
      <c r="E22" s="85"/>
      <c r="F22" s="86"/>
    </row>
    <row r="23" spans="1:11" ht="37.5" customHeight="1">
      <c r="A23" s="40">
        <v>1</v>
      </c>
      <c r="B23" s="41" t="s">
        <v>23</v>
      </c>
      <c r="C23" s="17">
        <f>C24+C34</f>
        <v>24758.15625</v>
      </c>
      <c r="D23" s="91">
        <f>D24+D34</f>
        <v>4123.54379</v>
      </c>
      <c r="E23" s="42">
        <f>E24+E34</f>
        <v>3047.8814099999995</v>
      </c>
      <c r="F23" s="18">
        <f>D23/C23</f>
        <v>0.16655294313363903</v>
      </c>
      <c r="G23" s="78"/>
      <c r="H23" s="78"/>
      <c r="I23" s="78"/>
      <c r="J23" s="78"/>
      <c r="K23" s="78"/>
    </row>
    <row r="24" spans="1:6" ht="18.75">
      <c r="A24" s="43" t="s">
        <v>9</v>
      </c>
      <c r="B24" s="44" t="s">
        <v>12</v>
      </c>
      <c r="C24" s="45">
        <f>C25+C26+C27+C28+C29+C30+C31</f>
        <v>10632.38614</v>
      </c>
      <c r="D24" s="45">
        <f>D25+D26+D27+D28+D29+D30+D31</f>
        <v>3600.3991499999997</v>
      </c>
      <c r="E24" s="24">
        <f>SUM(E25:E31)</f>
        <v>2882.8814099999995</v>
      </c>
      <c r="F24" s="38">
        <f>D24/C24</f>
        <v>0.3386256953606088</v>
      </c>
    </row>
    <row r="25" spans="1:7" ht="37.5">
      <c r="A25" s="43"/>
      <c r="B25" s="1" t="s">
        <v>1</v>
      </c>
      <c r="C25" s="13">
        <f>939.6+1000+500+682.8027</f>
        <v>3122.4026999999996</v>
      </c>
      <c r="D25" s="13">
        <f>'[1]ЧЕЛУАШ'!C10</f>
        <v>1767.0197900000003</v>
      </c>
      <c r="E25" s="13">
        <v>1686.51365</v>
      </c>
      <c r="F25" s="38">
        <f>D25/C25</f>
        <v>0.5659166865311769</v>
      </c>
      <c r="G25" s="70"/>
    </row>
    <row r="26" spans="1:7" ht="56.25">
      <c r="A26" s="43"/>
      <c r="B26" s="1" t="s">
        <v>2</v>
      </c>
      <c r="C26" s="75">
        <f>3528.3-0.1+767.26863+734.7</f>
        <v>5030.16863</v>
      </c>
      <c r="D26" s="92">
        <f>'[1]перелік об. по субв'!J7</f>
        <v>1420.31657</v>
      </c>
      <c r="E26" s="93">
        <f>4.70537+263.3172+97.0644+152.734+265.484</f>
        <v>783.3049700000001</v>
      </c>
      <c r="F26" s="38">
        <f>D26/C26</f>
        <v>0.2823596333389722</v>
      </c>
      <c r="G26" s="74"/>
    </row>
    <row r="27" spans="1:6" ht="18.75">
      <c r="A27" s="43"/>
      <c r="B27" s="1" t="s">
        <v>3</v>
      </c>
      <c r="C27" s="46">
        <f>95.1027+595.1027-500-95.1027</f>
        <v>95.10270000000006</v>
      </c>
      <c r="D27" s="94">
        <f>95.1027+9.89184-9.89184</f>
        <v>95.1027</v>
      </c>
      <c r="E27" s="95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46">
        <f>1484+516</f>
        <v>2000</v>
      </c>
      <c r="D28" s="13"/>
      <c r="E28" s="95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46">
        <f>1103.7-1103.7</f>
        <v>0</v>
      </c>
      <c r="D29" s="13"/>
      <c r="E29" s="95"/>
      <c r="F29" s="38"/>
    </row>
    <row r="30" spans="1:6" ht="18.75">
      <c r="A30" s="43"/>
      <c r="B30" s="1" t="s">
        <v>6</v>
      </c>
      <c r="C30" s="46">
        <v>334.71211</v>
      </c>
      <c r="D30" s="94">
        <f>49.8816+19.4784+33.4692+61.7088+27.288+60.4736+35.18265+20.586</f>
        <v>308.06825000000003</v>
      </c>
      <c r="E30" s="95">
        <f>49.8816+19.4784+33.4692+61.7088+27.288+60.4736+35.18265+20.586</f>
        <v>308.06825000000003</v>
      </c>
      <c r="F30" s="38">
        <f>D30/C30</f>
        <v>0.9203976814582538</v>
      </c>
    </row>
    <row r="31" spans="1:6" ht="37.5">
      <c r="A31" s="43"/>
      <c r="B31" s="1" t="s">
        <v>7</v>
      </c>
      <c r="C31" s="13">
        <v>50</v>
      </c>
      <c r="D31" s="94">
        <f>9.89184</f>
        <v>9.89184</v>
      </c>
      <c r="E31" s="95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72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72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523.14464</v>
      </c>
      <c r="E34" s="24">
        <f>SUM(E35:E38)</f>
        <v>165</v>
      </c>
      <c r="F34" s="48">
        <f t="shared" si="1"/>
        <v>0.0370347694976044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72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72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94">
        <f>'[1]перелік об. по субв'!J64</f>
        <v>458.14464</v>
      </c>
      <c r="E38" s="13">
        <v>100</v>
      </c>
      <c r="F38" s="38">
        <f t="shared" si="1"/>
        <v>0.18816730584403069</v>
      </c>
    </row>
    <row r="39" spans="1:6" s="36" customFormat="1" ht="27.75" customHeight="1">
      <c r="A39" s="84" t="s">
        <v>41</v>
      </c>
      <c r="B39" s="85"/>
      <c r="C39" s="85"/>
      <c r="D39" s="85"/>
      <c r="E39" s="85"/>
      <c r="F39" s="86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78"/>
      <c r="H40" s="78"/>
      <c r="I40" s="78"/>
      <c r="J40" s="78"/>
      <c r="K40" s="78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>
        <f>'[1]перелік об. по субв'!J69</f>
        <v>0</v>
      </c>
      <c r="E42" s="69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'[1]перелік об. по субв'!J74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8763.14566</v>
      </c>
      <c r="E44" s="69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4381.57283</v>
      </c>
      <c r="E45" s="69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</v>
      </c>
      <c r="D46" s="54">
        <f>D23+D40</f>
        <v>4381.57283</v>
      </c>
      <c r="E46" s="54">
        <f>E40+E23</f>
        <v>3234.8044499999996</v>
      </c>
      <c r="F46" s="18">
        <f t="shared" si="1"/>
        <v>0.14896281219571914</v>
      </c>
    </row>
    <row r="47" spans="1:6" ht="21" customHeight="1">
      <c r="A47" s="79" t="s">
        <v>29</v>
      </c>
      <c r="B47" s="79"/>
      <c r="C47" s="79"/>
      <c r="D47" s="55"/>
      <c r="E47" s="55"/>
      <c r="F47" s="55"/>
    </row>
    <row r="48" spans="1:6" ht="18.75">
      <c r="A48" s="77" t="s">
        <v>30</v>
      </c>
      <c r="B48" s="77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7:C7"/>
    <mergeCell ref="E4:E5"/>
    <mergeCell ref="A4:A5"/>
    <mergeCell ref="B4:B5"/>
    <mergeCell ref="C4:C5"/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2014-10-24T11:53:35Z</dcterms:modified>
  <cp:category/>
  <cp:version/>
  <cp:contentType/>
  <cp:contentStatus/>
</cp:coreProperties>
</file>